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filterPrivacy="1" defaultThemeVersion="164011"/>
  <bookViews>
    <workbookView xWindow="0" yWindow="0" windowWidth="22260" windowHeight="12645" activeTab="1"/>
  </bookViews>
  <sheets>
    <sheet name="UNSORTED" sheetId="1" r:id="rId1"/>
    <sheet name="SORT" sheetId="2" r:id="rId2"/>
  </sheets>
  <definedNames>
    <definedName name="_xlnm._FilterDatabase" localSheetId="0" hidden="1">UNSORTED!$A$1:$K$26</definedName>
    <definedName name="_xlnm.Print_Area" localSheetId="1">SORT!$A$1:$AH$32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9" i="2" l="1"/>
  <c r="AE8" i="2"/>
  <c r="AE7" i="2"/>
  <c r="AE6" i="2"/>
  <c r="X16" i="2"/>
  <c r="W16" i="2"/>
  <c r="V16" i="2"/>
  <c r="U16" i="2"/>
  <c r="T16" i="2"/>
  <c r="S16" i="2"/>
  <c r="X13" i="2"/>
  <c r="W13" i="2"/>
  <c r="V13" i="2"/>
  <c r="U13" i="2"/>
  <c r="T13" i="2"/>
  <c r="S13" i="2"/>
  <c r="Y13" i="2" s="1"/>
  <c r="X7" i="2"/>
  <c r="W7" i="2"/>
  <c r="V7" i="2"/>
  <c r="U7" i="2"/>
  <c r="T7" i="2"/>
  <c r="S7" i="2"/>
  <c r="Y15" i="2"/>
  <c r="Y17" i="2"/>
  <c r="Y6" i="2"/>
  <c r="Y12" i="2"/>
  <c r="Z14" i="2"/>
  <c r="AA14" i="2" s="1"/>
  <c r="Y11" i="2"/>
  <c r="Z11" i="2" s="1"/>
  <c r="Y14" i="2"/>
  <c r="Y9" i="2"/>
  <c r="Z9" i="2" s="1"/>
  <c r="Y8" i="2"/>
  <c r="Y10" i="2"/>
  <c r="Z10" i="2" s="1"/>
  <c r="Z8" i="2"/>
  <c r="AA8" i="2" s="1"/>
  <c r="Z12" i="2"/>
  <c r="AA12" i="2" s="1"/>
  <c r="Z17" i="2"/>
  <c r="AA17" i="2" s="1"/>
  <c r="Z15" i="2"/>
  <c r="AA15" i="2" s="1"/>
  <c r="L15" i="2"/>
  <c r="K15" i="2"/>
  <c r="M15" i="2" s="1"/>
  <c r="L29" i="2"/>
  <c r="M29" i="2" s="1"/>
  <c r="K29" i="2"/>
  <c r="L21" i="2"/>
  <c r="M21" i="2" s="1"/>
  <c r="K21" i="2"/>
  <c r="L16" i="2"/>
  <c r="M16" i="2" s="1"/>
  <c r="K16" i="2"/>
  <c r="L7" i="2"/>
  <c r="M7" i="2" s="1"/>
  <c r="K7" i="2"/>
  <c r="L13" i="2"/>
  <c r="M13" i="2" s="1"/>
  <c r="K13" i="2"/>
  <c r="L20" i="2"/>
  <c r="M20" i="2" s="1"/>
  <c r="K20" i="2"/>
  <c r="L26" i="2"/>
  <c r="M26" i="2" s="1"/>
  <c r="K26" i="2"/>
  <c r="L22" i="2"/>
  <c r="M22" i="2" s="1"/>
  <c r="K22" i="2"/>
  <c r="L25" i="2"/>
  <c r="M25" i="2" s="1"/>
  <c r="K25" i="2"/>
  <c r="L6" i="2"/>
  <c r="M6" i="2" s="1"/>
  <c r="K6" i="2"/>
  <c r="L9" i="2"/>
  <c r="M9" i="2" s="1"/>
  <c r="K9" i="2"/>
  <c r="L17" i="2"/>
  <c r="M17" i="2" s="1"/>
  <c r="K17" i="2"/>
  <c r="L18" i="2"/>
  <c r="M18" i="2" s="1"/>
  <c r="K18" i="2"/>
  <c r="L11" i="2"/>
  <c r="M11" i="2" s="1"/>
  <c r="K11" i="2"/>
  <c r="L24" i="2"/>
  <c r="M24" i="2" s="1"/>
  <c r="K24" i="2"/>
  <c r="L19" i="2"/>
  <c r="M19" i="2" s="1"/>
  <c r="K19" i="2"/>
  <c r="L28" i="2"/>
  <c r="M28" i="2" s="1"/>
  <c r="K28" i="2"/>
  <c r="L10" i="2"/>
  <c r="M10" i="2" s="1"/>
  <c r="K10" i="2"/>
  <c r="L27" i="2"/>
  <c r="M27" i="2" s="1"/>
  <c r="K27" i="2"/>
  <c r="L8" i="2"/>
  <c r="M8" i="2" s="1"/>
  <c r="K8" i="2"/>
  <c r="L14" i="2"/>
  <c r="M14" i="2" s="1"/>
  <c r="K14" i="2"/>
  <c r="L12" i="2"/>
  <c r="K12" i="2"/>
  <c r="M12" i="2" s="1"/>
  <c r="L23" i="2"/>
  <c r="M23" i="2" s="1"/>
  <c r="K23" i="2"/>
  <c r="P14" i="1"/>
  <c r="Q14" i="1"/>
  <c r="R14" i="1"/>
  <c r="S14" i="1"/>
  <c r="O14" i="1"/>
  <c r="N14" i="1"/>
  <c r="P13" i="1"/>
  <c r="Q13" i="1"/>
  <c r="R13" i="1"/>
  <c r="S13" i="1"/>
  <c r="O13" i="1"/>
  <c r="N13" i="1"/>
  <c r="P12" i="1"/>
  <c r="Q12" i="1"/>
  <c r="R12" i="1"/>
  <c r="S12" i="1"/>
  <c r="O12" i="1"/>
  <c r="N12" i="1"/>
  <c r="I26" i="1"/>
  <c r="J26" i="1"/>
  <c r="K26" i="1"/>
  <c r="I25" i="1"/>
  <c r="J25" i="1"/>
  <c r="K25" i="1"/>
  <c r="I24" i="1"/>
  <c r="J24" i="1"/>
  <c r="K24" i="1" s="1"/>
  <c r="I23" i="1"/>
  <c r="J23" i="1"/>
  <c r="K23" i="1" s="1"/>
  <c r="I22" i="1"/>
  <c r="J22" i="1"/>
  <c r="K22" i="1"/>
  <c r="I21" i="1"/>
  <c r="J21" i="1"/>
  <c r="K21" i="1" s="1"/>
  <c r="P11" i="1"/>
  <c r="Q11" i="1"/>
  <c r="R11" i="1"/>
  <c r="S11" i="1"/>
  <c r="O11" i="1"/>
  <c r="N11" i="1"/>
  <c r="P10" i="1"/>
  <c r="Q10" i="1"/>
  <c r="R10" i="1"/>
  <c r="S10" i="1"/>
  <c r="O10" i="1"/>
  <c r="N10" i="1"/>
  <c r="P9" i="1"/>
  <c r="Q9" i="1"/>
  <c r="R9" i="1"/>
  <c r="S9" i="1"/>
  <c r="O9" i="1"/>
  <c r="N9" i="1"/>
  <c r="I20" i="1"/>
  <c r="J20" i="1"/>
  <c r="K20" i="1" s="1"/>
  <c r="I19" i="1"/>
  <c r="J19" i="1"/>
  <c r="K19" i="1"/>
  <c r="I18" i="1"/>
  <c r="J18" i="1"/>
  <c r="K18" i="1"/>
  <c r="I17" i="1"/>
  <c r="J17" i="1"/>
  <c r="K17" i="1"/>
  <c r="I16" i="1"/>
  <c r="J16" i="1"/>
  <c r="K16" i="1"/>
  <c r="I15" i="1"/>
  <c r="J15" i="1"/>
  <c r="K15" i="1"/>
  <c r="P8" i="1"/>
  <c r="Q8" i="1"/>
  <c r="R8" i="1"/>
  <c r="S8" i="1"/>
  <c r="O8" i="1"/>
  <c r="N8" i="1"/>
  <c r="P7" i="1"/>
  <c r="Q7" i="1"/>
  <c r="R7" i="1"/>
  <c r="S7" i="1"/>
  <c r="O7" i="1"/>
  <c r="N7" i="1"/>
  <c r="Q6" i="1"/>
  <c r="R6" i="1"/>
  <c r="S6" i="1"/>
  <c r="P6" i="1"/>
  <c r="O6" i="1"/>
  <c r="N6" i="1"/>
  <c r="I14" i="1"/>
  <c r="J14" i="1"/>
  <c r="K14" i="1"/>
  <c r="I13" i="1"/>
  <c r="J13" i="1"/>
  <c r="K13" i="1" s="1"/>
  <c r="I12" i="1"/>
  <c r="J12" i="1"/>
  <c r="K12" i="1" s="1"/>
  <c r="I11" i="1"/>
  <c r="J11" i="1"/>
  <c r="K11" i="1"/>
  <c r="I10" i="1"/>
  <c r="J10" i="1"/>
  <c r="K10" i="1"/>
  <c r="I9" i="1"/>
  <c r="J9" i="1"/>
  <c r="K9" i="1"/>
  <c r="K4" i="1"/>
  <c r="J4" i="1"/>
  <c r="I4" i="1"/>
  <c r="I5" i="1"/>
  <c r="I6" i="1"/>
  <c r="I7" i="1"/>
  <c r="I8" i="1"/>
  <c r="J5" i="1"/>
  <c r="K5" i="1"/>
  <c r="I3" i="1"/>
  <c r="S5" i="1"/>
  <c r="R5" i="1"/>
  <c r="Q5" i="1"/>
  <c r="P5" i="1"/>
  <c r="O5" i="1"/>
  <c r="N5" i="1"/>
  <c r="S4" i="1"/>
  <c r="R4" i="1"/>
  <c r="Q4" i="1"/>
  <c r="P4" i="1"/>
  <c r="O4" i="1"/>
  <c r="N4" i="1"/>
  <c r="S3" i="1"/>
  <c r="R3" i="1"/>
  <c r="Q3" i="1"/>
  <c r="P3" i="1"/>
  <c r="O3" i="1"/>
  <c r="N3" i="1"/>
  <c r="J6" i="1"/>
  <c r="K6" i="1" s="1"/>
  <c r="J7" i="1"/>
  <c r="K7" i="1" s="1"/>
  <c r="J8" i="1"/>
  <c r="K8" i="1" s="1"/>
  <c r="J3" i="1"/>
  <c r="K3" i="1" s="1"/>
  <c r="AA10" i="2" l="1"/>
  <c r="Y7" i="2"/>
  <c r="Z13" i="2"/>
  <c r="AA13" i="2" s="1"/>
  <c r="Z7" i="2"/>
  <c r="AA7" i="2" s="1"/>
  <c r="Y16" i="2"/>
  <c r="AA9" i="2"/>
  <c r="Z16" i="2"/>
  <c r="AA16" i="2" s="1"/>
  <c r="Z6" i="2"/>
  <c r="AA6" i="2" s="1"/>
  <c r="AA11" i="2"/>
  <c r="U9" i="1"/>
  <c r="V9" i="1" s="1"/>
  <c r="T3" i="1"/>
  <c r="U3" i="1" s="1"/>
  <c r="V3" i="1" s="1"/>
  <c r="T6" i="1"/>
  <c r="T12" i="1"/>
  <c r="U14" i="1"/>
  <c r="V14" i="1" s="1"/>
  <c r="U4" i="1"/>
  <c r="V4" i="1" s="1"/>
  <c r="T8" i="1"/>
  <c r="T5" i="1"/>
  <c r="T7" i="1"/>
  <c r="T13" i="1"/>
  <c r="T4" i="1"/>
  <c r="T9" i="1"/>
  <c r="T11" i="1"/>
  <c r="T10" i="1"/>
  <c r="U6" i="1"/>
  <c r="V6" i="1" s="1"/>
  <c r="U7" i="1"/>
  <c r="V7" i="1" s="1"/>
  <c r="U8" i="1"/>
  <c r="V8" i="1" s="1"/>
  <c r="U12" i="1"/>
  <c r="V12" i="1" s="1"/>
  <c r="U13" i="1"/>
  <c r="V13" i="1" s="1"/>
  <c r="T14" i="1"/>
  <c r="U10" i="1"/>
  <c r="V10" i="1" s="1"/>
  <c r="U11" i="1"/>
  <c r="V11" i="1" s="1"/>
  <c r="U5" i="1"/>
  <c r="V5" i="1" s="1"/>
</calcChain>
</file>

<file path=xl/sharedStrings.xml><?xml version="1.0" encoding="utf-8"?>
<sst xmlns="http://schemas.openxmlformats.org/spreadsheetml/2006/main" count="164" uniqueCount="60">
  <si>
    <t>Spēlētāju Vārds, Uzvārds</t>
  </si>
  <si>
    <t>1.spēle</t>
  </si>
  <si>
    <t>2.spēle</t>
  </si>
  <si>
    <t>3.spēle</t>
  </si>
  <si>
    <t>4.spēle</t>
  </si>
  <si>
    <t>5.spēle</t>
  </si>
  <si>
    <t>6.spēle</t>
  </si>
  <si>
    <t>Vid.</t>
  </si>
  <si>
    <t>Ivars Vinters</t>
  </si>
  <si>
    <t>Marija Tkačenko</t>
  </si>
  <si>
    <t>Jānis Dzalbs</t>
  </si>
  <si>
    <t>Artūrs Ļevikins</t>
  </si>
  <si>
    <t>Andrejs Zilgalvis</t>
  </si>
  <si>
    <t>Ivars Volodko</t>
  </si>
  <si>
    <t>Individ. Reitings</t>
  </si>
  <si>
    <t>Komandas</t>
  </si>
  <si>
    <t>I.Vinters/M.Tkačenko</t>
  </si>
  <si>
    <t>J.Dzalbs/A.Ļevikins</t>
  </si>
  <si>
    <t>A.Zilgalvis/I.Volodko</t>
  </si>
  <si>
    <t>HDC</t>
  </si>
  <si>
    <t>Sum total</t>
  </si>
  <si>
    <t>Pins</t>
  </si>
  <si>
    <t>Ints Krievkalns</t>
  </si>
  <si>
    <t>Dmitrijs Maščenko</t>
  </si>
  <si>
    <t>Arnis Laurāns</t>
  </si>
  <si>
    <t>Aivars Belickis</t>
  </si>
  <si>
    <t>Axel Wolsf</t>
  </si>
  <si>
    <t>Raimonds Rutenbergs</t>
  </si>
  <si>
    <t>I.Krievkalns/D.Maščenko</t>
  </si>
  <si>
    <t>A.Laurāns/A.Belickis</t>
  </si>
  <si>
    <t>A.Wolf/R.Rutenbergs</t>
  </si>
  <si>
    <t>Pēteris Cimdiņš</t>
  </si>
  <si>
    <t>Toms Pultraks</t>
  </si>
  <si>
    <t>Elvijs Dimpers</t>
  </si>
  <si>
    <t>Artūrs Perepjolkins</t>
  </si>
  <si>
    <t>Maksims Gerasimenko</t>
  </si>
  <si>
    <t>P.Cimdiņš/T.Pultraks</t>
  </si>
  <si>
    <t>E.Dimpers/A.Perepjolkins</t>
  </si>
  <si>
    <t>A.Tjulins/M.Gerasimenko</t>
  </si>
  <si>
    <t>Aleksandrs Tjulins</t>
  </si>
  <si>
    <t>Artemijs Hudjakovs</t>
  </si>
  <si>
    <t>Daniels Vēzis</t>
  </si>
  <si>
    <t>Julians Visockis</t>
  </si>
  <si>
    <t>Vladimirs Pribilevs</t>
  </si>
  <si>
    <t>Kirills Hudjakovs</t>
  </si>
  <si>
    <t>Veronika Hudjakova</t>
  </si>
  <si>
    <t>A.Hudjakovs/D.Vēzis</t>
  </si>
  <si>
    <t>J.Visockis/V.Pribilevs</t>
  </si>
  <si>
    <t>K.Hudjakovs/V.Hudjakova</t>
  </si>
  <si>
    <t>Komanda</t>
  </si>
  <si>
    <t>TenPin</t>
  </si>
  <si>
    <t>Axel Wolf</t>
  </si>
  <si>
    <t>GR8</t>
  </si>
  <si>
    <t>Sigus B</t>
  </si>
  <si>
    <t>Universal Services</t>
  </si>
  <si>
    <t>IV LATVIJAS KOMANDU ČEMPIONĀTS</t>
  </si>
  <si>
    <t>Sum tot.</t>
  </si>
  <si>
    <t>Punkti</t>
  </si>
  <si>
    <t>Komandas punkti</t>
  </si>
  <si>
    <t>Ten Pin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</si>
</sst>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0" xfId="0" applyFont="1" applyFill="1"/>
    <xf numFmtId="0" fontId="2" fillId="4" borderId="0" xfId="0" applyFont="1" applyFill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5" borderId="1" xfId="0" applyFill="1" applyBorder="1"/>
    <xf numFmtId="0" fontId="1" fillId="0" borderId="1" xfId="0" applyFont="1" applyBorder="1"/>
    <xf numFmtId="2" fontId="0" fillId="6" borderId="1" xfId="0" applyNumberFormat="1" applyFill="1" applyBorder="1"/>
    <xf numFmtId="0" fontId="0" fillId="0" borderId="1" xfId="0" applyFill="1" applyBorder="1"/>
    <xf numFmtId="0" fontId="2" fillId="3" borderId="1" xfId="0" applyFont="1" applyFill="1" applyBorder="1"/>
    <xf numFmtId="2" fontId="0" fillId="0" borderId="1" xfId="0" applyNumberFormat="1" applyBorder="1"/>
    <xf numFmtId="0" fontId="2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/>
    </xf>
    <xf numFmtId="0" fontId="3" fillId="0" borderId="1" xfId="0" applyFont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opLeftCell="I1" workbookViewId="0">
      <selection activeCell="S7" sqref="S7"/>
    </sheetView>
  </sheetViews>
  <sheetFormatPr defaultRowHeight="15" x14ac:dyDescent="0.25"/>
  <cols>
    <col min="1" max="1" width="23.7109375" customWidth="1"/>
    <col min="2" max="2" width="4.42578125" customWidth="1"/>
    <col min="11" max="11" width="9.5703125" bestFit="1" customWidth="1"/>
    <col min="13" max="13" width="26.42578125" customWidth="1"/>
    <col min="21" max="21" width="9.7109375" customWidth="1"/>
  </cols>
  <sheetData>
    <row r="1" spans="1:22" x14ac:dyDescent="0.25">
      <c r="A1" s="2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M1" s="2" t="s">
        <v>15</v>
      </c>
      <c r="N1" s="2"/>
      <c r="O1" s="2"/>
      <c r="P1" s="2"/>
      <c r="Q1" s="2"/>
      <c r="R1" s="2"/>
      <c r="S1" s="2"/>
      <c r="T1" s="2"/>
      <c r="U1" s="2"/>
      <c r="V1" s="2"/>
    </row>
    <row r="2" spans="1:22" x14ac:dyDescent="0.25">
      <c r="A2" s="1" t="s">
        <v>0</v>
      </c>
      <c r="B2" s="1" t="s">
        <v>19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21</v>
      </c>
      <c r="J2" s="1" t="s">
        <v>20</v>
      </c>
      <c r="K2" s="1" t="s">
        <v>7</v>
      </c>
      <c r="M2" s="9" t="s">
        <v>0</v>
      </c>
      <c r="N2" s="9" t="s">
        <v>1</v>
      </c>
      <c r="O2" s="9" t="s">
        <v>2</v>
      </c>
      <c r="P2" s="9" t="s">
        <v>3</v>
      </c>
      <c r="Q2" s="9" t="s">
        <v>4</v>
      </c>
      <c r="R2" s="9" t="s">
        <v>5</v>
      </c>
      <c r="S2" s="9" t="s">
        <v>6</v>
      </c>
      <c r="T2" s="9" t="s">
        <v>21</v>
      </c>
      <c r="U2" s="9" t="s">
        <v>20</v>
      </c>
      <c r="V2" s="9" t="s">
        <v>7</v>
      </c>
    </row>
    <row r="3" spans="1:22" x14ac:dyDescent="0.25">
      <c r="A3" s="3" t="s">
        <v>8</v>
      </c>
      <c r="B3" s="3"/>
      <c r="C3" s="3">
        <v>158</v>
      </c>
      <c r="D3" s="3">
        <v>190</v>
      </c>
      <c r="E3" s="3">
        <v>168</v>
      </c>
      <c r="F3" s="3">
        <v>199</v>
      </c>
      <c r="G3" s="3">
        <v>184</v>
      </c>
      <c r="H3" s="3">
        <v>169</v>
      </c>
      <c r="I3" s="4">
        <f>SUM(C3:H3)</f>
        <v>1068</v>
      </c>
      <c r="J3" s="5">
        <f>SUM(C3:H3)</f>
        <v>1068</v>
      </c>
      <c r="K3" s="7">
        <f>J3/6</f>
        <v>178</v>
      </c>
      <c r="M3" s="3" t="s">
        <v>16</v>
      </c>
      <c r="N3" s="3">
        <f>SUM(C3:C4)</f>
        <v>369</v>
      </c>
      <c r="O3" s="3">
        <f>SUM(D3:D4)</f>
        <v>358</v>
      </c>
      <c r="P3" s="3">
        <f>SUM(E3:E4)</f>
        <v>373</v>
      </c>
      <c r="Q3" s="3">
        <f>SUM(F3:F4)</f>
        <v>414</v>
      </c>
      <c r="R3" s="3">
        <f>SUM(G3:G4)</f>
        <v>419</v>
      </c>
      <c r="S3" s="3">
        <f>SUM(H3:H4)</f>
        <v>337</v>
      </c>
      <c r="T3" s="3">
        <f>SUM(N3:S3)</f>
        <v>2270</v>
      </c>
      <c r="U3" s="4">
        <f>T3+48</f>
        <v>2318</v>
      </c>
      <c r="V3" s="5">
        <f>U3/12</f>
        <v>193.16666666666666</v>
      </c>
    </row>
    <row r="4" spans="1:22" x14ac:dyDescent="0.25">
      <c r="A4" s="3" t="s">
        <v>9</v>
      </c>
      <c r="B4" s="3">
        <v>8</v>
      </c>
      <c r="C4" s="3">
        <v>211</v>
      </c>
      <c r="D4" s="3">
        <v>168</v>
      </c>
      <c r="E4" s="3">
        <v>205</v>
      </c>
      <c r="F4" s="3">
        <v>215</v>
      </c>
      <c r="G4" s="3">
        <v>235</v>
      </c>
      <c r="H4" s="3">
        <v>168</v>
      </c>
      <c r="I4" s="4">
        <f t="shared" ref="I4:I26" si="0">SUM(C4:H4)</f>
        <v>1202</v>
      </c>
      <c r="J4" s="5">
        <f>SUM(C4:H4)+48</f>
        <v>1250</v>
      </c>
      <c r="K4" s="7">
        <f>I4/6</f>
        <v>200.33333333333334</v>
      </c>
      <c r="M4" s="3" t="s">
        <v>17</v>
      </c>
      <c r="N4" s="3">
        <f>SUM(C5:C6)</f>
        <v>393</v>
      </c>
      <c r="O4" s="6">
        <f>SUM(D5:D6)</f>
        <v>534</v>
      </c>
      <c r="P4" s="3">
        <f>SUM(E5:E6)</f>
        <v>411</v>
      </c>
      <c r="Q4" s="3">
        <f>SUM(F5:F6)</f>
        <v>376</v>
      </c>
      <c r="R4" s="3">
        <f>SUM(G5:G6)</f>
        <v>335</v>
      </c>
      <c r="S4" s="3">
        <f>SUM(H5:H6)</f>
        <v>470</v>
      </c>
      <c r="T4" s="3">
        <f>SUM(N4:S4)</f>
        <v>2519</v>
      </c>
      <c r="U4" s="4">
        <f>SUM(N4:S4)</f>
        <v>2519</v>
      </c>
      <c r="V4" s="5">
        <f>U4/12</f>
        <v>209.91666666666666</v>
      </c>
    </row>
    <row r="5" spans="1:22" x14ac:dyDescent="0.25">
      <c r="A5" s="3" t="s">
        <v>10</v>
      </c>
      <c r="B5" s="3"/>
      <c r="C5" s="3">
        <v>162</v>
      </c>
      <c r="D5" s="3">
        <v>255</v>
      </c>
      <c r="E5" s="3">
        <v>250</v>
      </c>
      <c r="F5" s="3">
        <v>191</v>
      </c>
      <c r="G5" s="3">
        <v>154</v>
      </c>
      <c r="H5" s="3">
        <v>215</v>
      </c>
      <c r="I5" s="4">
        <f t="shared" si="0"/>
        <v>1227</v>
      </c>
      <c r="J5" s="5">
        <f>SUM(C5:H5)</f>
        <v>1227</v>
      </c>
      <c r="K5" s="7">
        <f t="shared" ref="K5:K26" si="1">J5/6</f>
        <v>204.5</v>
      </c>
      <c r="M5" s="3" t="s">
        <v>18</v>
      </c>
      <c r="N5" s="3">
        <f>SUM(C7:C8)</f>
        <v>413</v>
      </c>
      <c r="O5" s="3">
        <f>SUM(D7:D8)</f>
        <v>353</v>
      </c>
      <c r="P5" s="3">
        <f>SUM(E7:E8)</f>
        <v>376</v>
      </c>
      <c r="Q5" s="3">
        <f>SUM(F7:F8)</f>
        <v>391</v>
      </c>
      <c r="R5" s="3">
        <f>SUM(G7:G8)</f>
        <v>384</v>
      </c>
      <c r="S5" s="3">
        <f>SUM(H7:H8)</f>
        <v>376</v>
      </c>
      <c r="T5" s="3">
        <f>SUM(N5:S5)</f>
        <v>2293</v>
      </c>
      <c r="U5" s="4">
        <f>SUM(N5:S5)</f>
        <v>2293</v>
      </c>
      <c r="V5" s="5">
        <f>U5/12</f>
        <v>191.08333333333334</v>
      </c>
    </row>
    <row r="6" spans="1:22" x14ac:dyDescent="0.25">
      <c r="A6" s="3" t="s">
        <v>11</v>
      </c>
      <c r="B6" s="3"/>
      <c r="C6" s="3">
        <v>231</v>
      </c>
      <c r="D6" s="3">
        <v>279</v>
      </c>
      <c r="E6" s="3">
        <v>161</v>
      </c>
      <c r="F6" s="3">
        <v>185</v>
      </c>
      <c r="G6" s="3">
        <v>181</v>
      </c>
      <c r="H6" s="3">
        <v>255</v>
      </c>
      <c r="I6" s="4">
        <f t="shared" si="0"/>
        <v>1292</v>
      </c>
      <c r="J6" s="5">
        <f>SUM(C6:H6)</f>
        <v>1292</v>
      </c>
      <c r="K6" s="7">
        <f>J6/6</f>
        <v>215.33333333333334</v>
      </c>
      <c r="M6" s="3" t="s">
        <v>28</v>
      </c>
      <c r="N6" s="3">
        <f>SUM(C9:C10)</f>
        <v>351</v>
      </c>
      <c r="O6" s="3">
        <f>SUM(D9:D10)</f>
        <v>343</v>
      </c>
      <c r="P6" s="3">
        <f>SUM(E9:E10)</f>
        <v>392</v>
      </c>
      <c r="Q6" s="3">
        <f>SUM(F9:F10)</f>
        <v>385</v>
      </c>
      <c r="R6" s="3">
        <f>SUM(G9:G10)</f>
        <v>328</v>
      </c>
      <c r="S6" s="3">
        <f>SUM(H9:H10)</f>
        <v>364</v>
      </c>
      <c r="T6" s="3">
        <f>SUM(N6:S6)</f>
        <v>2163</v>
      </c>
      <c r="U6" s="4">
        <f>SUM(N6:S6)</f>
        <v>2163</v>
      </c>
      <c r="V6" s="5">
        <f>U6/12</f>
        <v>180.25</v>
      </c>
    </row>
    <row r="7" spans="1:22" x14ac:dyDescent="0.25">
      <c r="A7" s="3" t="s">
        <v>12</v>
      </c>
      <c r="B7" s="3"/>
      <c r="C7" s="3">
        <v>178</v>
      </c>
      <c r="D7" s="3">
        <v>171</v>
      </c>
      <c r="E7" s="3">
        <v>173</v>
      </c>
      <c r="F7" s="3">
        <v>189</v>
      </c>
      <c r="G7" s="3">
        <v>169</v>
      </c>
      <c r="H7" s="3">
        <v>152</v>
      </c>
      <c r="I7" s="4">
        <f t="shared" si="0"/>
        <v>1032</v>
      </c>
      <c r="J7" s="5">
        <f>SUM(C7:H7)</f>
        <v>1032</v>
      </c>
      <c r="K7" s="7">
        <f t="shared" si="1"/>
        <v>172</v>
      </c>
      <c r="M7" s="3" t="s">
        <v>29</v>
      </c>
      <c r="N7" s="3">
        <f>SUM(C11:C12)</f>
        <v>376</v>
      </c>
      <c r="O7" s="3">
        <f>SUM(D11:D12)</f>
        <v>386</v>
      </c>
      <c r="P7" s="3">
        <f>SUM(E11:E12)</f>
        <v>384</v>
      </c>
      <c r="Q7" s="3">
        <f>SUM(F11:F12)</f>
        <v>385</v>
      </c>
      <c r="R7" s="3">
        <f>SUM(G11:G12)</f>
        <v>419</v>
      </c>
      <c r="S7" s="3">
        <f>SUM(H11:H12)</f>
        <v>370</v>
      </c>
      <c r="T7" s="3">
        <f>SUM(N7:S7)</f>
        <v>2320</v>
      </c>
      <c r="U7" s="4">
        <f>SUM(N7:S7)</f>
        <v>2320</v>
      </c>
      <c r="V7" s="5">
        <f>U7/12</f>
        <v>193.33333333333334</v>
      </c>
    </row>
    <row r="8" spans="1:22" x14ac:dyDescent="0.25">
      <c r="A8" s="3" t="s">
        <v>13</v>
      </c>
      <c r="B8" s="3"/>
      <c r="C8" s="3">
        <v>235</v>
      </c>
      <c r="D8" s="3">
        <v>182</v>
      </c>
      <c r="E8" s="3">
        <v>203</v>
      </c>
      <c r="F8" s="3">
        <v>202</v>
      </c>
      <c r="G8" s="3">
        <v>215</v>
      </c>
      <c r="H8" s="3">
        <v>224</v>
      </c>
      <c r="I8" s="4">
        <f t="shared" si="0"/>
        <v>1261</v>
      </c>
      <c r="J8" s="5">
        <f>SUM(C8:H8)</f>
        <v>1261</v>
      </c>
      <c r="K8" s="7">
        <f t="shared" si="1"/>
        <v>210.16666666666666</v>
      </c>
      <c r="M8" s="3" t="s">
        <v>30</v>
      </c>
      <c r="N8" s="3">
        <f>SUM(C13:C14)</f>
        <v>346</v>
      </c>
      <c r="O8" s="3">
        <f>SUM(D13:D14)</f>
        <v>389</v>
      </c>
      <c r="P8" s="3">
        <f>SUM(E13:E14)</f>
        <v>379</v>
      </c>
      <c r="Q8" s="3">
        <f>SUM(F13:F14)</f>
        <v>398</v>
      </c>
      <c r="R8" s="3">
        <f>SUM(G13:G14)</f>
        <v>421</v>
      </c>
      <c r="S8" s="3">
        <f>SUM(H13:H14)</f>
        <v>355</v>
      </c>
      <c r="T8" s="3">
        <f>SUM(N8:S8)</f>
        <v>2288</v>
      </c>
      <c r="U8" s="4">
        <f>SUM(N8:S8)</f>
        <v>2288</v>
      </c>
      <c r="V8" s="5">
        <f>U8/12</f>
        <v>190.66666666666666</v>
      </c>
    </row>
    <row r="9" spans="1:22" x14ac:dyDescent="0.25">
      <c r="A9" s="3" t="s">
        <v>22</v>
      </c>
      <c r="B9" s="3"/>
      <c r="C9" s="3">
        <v>182</v>
      </c>
      <c r="D9" s="3">
        <v>182</v>
      </c>
      <c r="E9" s="3">
        <v>167</v>
      </c>
      <c r="F9" s="3">
        <v>180</v>
      </c>
      <c r="G9" s="3">
        <v>154</v>
      </c>
      <c r="H9" s="3">
        <v>166</v>
      </c>
      <c r="I9" s="4">
        <f t="shared" si="0"/>
        <v>1031</v>
      </c>
      <c r="J9" s="5">
        <f>SUM(C9:H9)</f>
        <v>1031</v>
      </c>
      <c r="K9" s="7">
        <f t="shared" si="1"/>
        <v>171.83333333333334</v>
      </c>
      <c r="M9" s="3" t="s">
        <v>36</v>
      </c>
      <c r="N9" s="3">
        <f>SUM(C15:C16)</f>
        <v>433</v>
      </c>
      <c r="O9" s="3">
        <f>SUM(D15:D16)</f>
        <v>353</v>
      </c>
      <c r="P9" s="3">
        <f>SUM(E15:E16)</f>
        <v>472</v>
      </c>
      <c r="Q9" s="3">
        <f>SUM(F15:F16)</f>
        <v>513</v>
      </c>
      <c r="R9" s="3">
        <f>SUM(G15:G16)</f>
        <v>386</v>
      </c>
      <c r="S9" s="3">
        <f>SUM(H15:H16)</f>
        <v>419</v>
      </c>
      <c r="T9" s="3">
        <f>SUM(N9:S9)</f>
        <v>2576</v>
      </c>
      <c r="U9" s="4">
        <f>SUM(N9:S9)</f>
        <v>2576</v>
      </c>
      <c r="V9" s="5">
        <f>U9/12</f>
        <v>214.66666666666666</v>
      </c>
    </row>
    <row r="10" spans="1:22" x14ac:dyDescent="0.25">
      <c r="A10" s="3" t="s">
        <v>23</v>
      </c>
      <c r="B10" s="3"/>
      <c r="C10" s="3">
        <v>169</v>
      </c>
      <c r="D10" s="3">
        <v>161</v>
      </c>
      <c r="E10" s="3">
        <v>225</v>
      </c>
      <c r="F10" s="3">
        <v>205</v>
      </c>
      <c r="G10" s="3">
        <v>174</v>
      </c>
      <c r="H10" s="3">
        <v>198</v>
      </c>
      <c r="I10" s="4">
        <f t="shared" si="0"/>
        <v>1132</v>
      </c>
      <c r="J10" s="5">
        <f>SUM(C10:H10)</f>
        <v>1132</v>
      </c>
      <c r="K10" s="7">
        <f t="shared" si="1"/>
        <v>188.66666666666666</v>
      </c>
      <c r="M10" s="3" t="s">
        <v>37</v>
      </c>
      <c r="N10" s="3">
        <f>SUM(C17:C18)</f>
        <v>358</v>
      </c>
      <c r="O10" s="3">
        <f>SUM(D17:D18)</f>
        <v>378</v>
      </c>
      <c r="P10" s="3">
        <f>SUM(E17:E18)</f>
        <v>343</v>
      </c>
      <c r="Q10" s="3">
        <f>SUM(F17:F18)</f>
        <v>320</v>
      </c>
      <c r="R10" s="3">
        <f>SUM(G17:G18)</f>
        <v>330</v>
      </c>
      <c r="S10" s="3">
        <f>SUM(H17:H18)</f>
        <v>391</v>
      </c>
      <c r="T10" s="3">
        <f>SUM(N10:S10)</f>
        <v>2120</v>
      </c>
      <c r="U10" s="4">
        <f>SUM(N10:S10)</f>
        <v>2120</v>
      </c>
      <c r="V10" s="5">
        <f>U10/12</f>
        <v>176.66666666666666</v>
      </c>
    </row>
    <row r="11" spans="1:22" x14ac:dyDescent="0.25">
      <c r="A11" s="3" t="s">
        <v>24</v>
      </c>
      <c r="B11" s="3"/>
      <c r="C11" s="3">
        <v>167</v>
      </c>
      <c r="D11" s="3">
        <v>168</v>
      </c>
      <c r="E11" s="3">
        <v>149</v>
      </c>
      <c r="F11" s="3">
        <v>174</v>
      </c>
      <c r="G11" s="3">
        <v>205</v>
      </c>
      <c r="H11" s="3">
        <v>192</v>
      </c>
      <c r="I11" s="4">
        <f t="shared" si="0"/>
        <v>1055</v>
      </c>
      <c r="J11" s="5">
        <f>SUM(C11:H11)</f>
        <v>1055</v>
      </c>
      <c r="K11" s="7">
        <f t="shared" si="1"/>
        <v>175.83333333333334</v>
      </c>
      <c r="M11" s="3" t="s">
        <v>38</v>
      </c>
      <c r="N11" s="3">
        <f>SUM(C19:C20)</f>
        <v>368</v>
      </c>
      <c r="O11" s="3">
        <f>SUM(D19:D20)</f>
        <v>384</v>
      </c>
      <c r="P11" s="3">
        <f>SUM(E19:E20)</f>
        <v>388</v>
      </c>
      <c r="Q11" s="3">
        <f>SUM(F19:F20)</f>
        <v>383</v>
      </c>
      <c r="R11" s="3">
        <f>SUM(G19:G20)</f>
        <v>315</v>
      </c>
      <c r="S11" s="3">
        <f>SUM(H19:H20)</f>
        <v>328</v>
      </c>
      <c r="T11" s="3">
        <f>SUM(N11:S11)</f>
        <v>2166</v>
      </c>
      <c r="U11" s="4">
        <f>SUM(N11:S11)</f>
        <v>2166</v>
      </c>
      <c r="V11" s="5">
        <f>U11/12</f>
        <v>180.5</v>
      </c>
    </row>
    <row r="12" spans="1:22" x14ac:dyDescent="0.25">
      <c r="A12" s="3" t="s">
        <v>25</v>
      </c>
      <c r="B12" s="3"/>
      <c r="C12" s="3">
        <v>209</v>
      </c>
      <c r="D12" s="3">
        <v>218</v>
      </c>
      <c r="E12" s="3">
        <v>235</v>
      </c>
      <c r="F12" s="3">
        <v>211</v>
      </c>
      <c r="G12" s="3">
        <v>214</v>
      </c>
      <c r="H12" s="3">
        <v>178</v>
      </c>
      <c r="I12" s="4">
        <f t="shared" si="0"/>
        <v>1265</v>
      </c>
      <c r="J12" s="5">
        <f>SUM(C12:H12)</f>
        <v>1265</v>
      </c>
      <c r="K12" s="7">
        <f t="shared" si="1"/>
        <v>210.83333333333334</v>
      </c>
      <c r="M12" s="8" t="s">
        <v>46</v>
      </c>
      <c r="N12" s="3">
        <f>SUM(C21:C22)</f>
        <v>362</v>
      </c>
      <c r="O12" s="3">
        <f>SUM(D21:D22)</f>
        <v>474</v>
      </c>
      <c r="P12" s="3">
        <f>SUM(E21:E22)</f>
        <v>453</v>
      </c>
      <c r="Q12" s="3">
        <f>SUM(F21:F22)</f>
        <v>396</v>
      </c>
      <c r="R12" s="3">
        <f>SUM(G21:G22)</f>
        <v>443</v>
      </c>
      <c r="S12" s="3">
        <f>SUM(H21:H22)</f>
        <v>422</v>
      </c>
      <c r="T12" s="3">
        <f>SUM(N12:S12)</f>
        <v>2550</v>
      </c>
      <c r="U12" s="4">
        <f>SUM(N12:S12)</f>
        <v>2550</v>
      </c>
      <c r="V12" s="5">
        <f>U12/12</f>
        <v>212.5</v>
      </c>
    </row>
    <row r="13" spans="1:22" x14ac:dyDescent="0.25">
      <c r="A13" s="3" t="s">
        <v>26</v>
      </c>
      <c r="B13" s="3"/>
      <c r="C13" s="3">
        <v>194</v>
      </c>
      <c r="D13" s="3">
        <v>214</v>
      </c>
      <c r="E13" s="3">
        <v>181</v>
      </c>
      <c r="F13" s="3">
        <v>166</v>
      </c>
      <c r="G13" s="3">
        <v>214</v>
      </c>
      <c r="H13" s="3">
        <v>173</v>
      </c>
      <c r="I13" s="4">
        <f t="shared" si="0"/>
        <v>1142</v>
      </c>
      <c r="J13" s="5">
        <f>SUM(C13:H13)</f>
        <v>1142</v>
      </c>
      <c r="K13" s="7">
        <f t="shared" si="1"/>
        <v>190.33333333333334</v>
      </c>
      <c r="M13" s="8" t="s">
        <v>47</v>
      </c>
      <c r="N13" s="3">
        <f>SUM(C23:C24)</f>
        <v>320</v>
      </c>
      <c r="O13" s="3">
        <f>SUM(D23:D24)</f>
        <v>386</v>
      </c>
      <c r="P13" s="3">
        <f>SUM(E23:E24)</f>
        <v>388</v>
      </c>
      <c r="Q13" s="3">
        <f>SUM(F23:F24)</f>
        <v>367</v>
      </c>
      <c r="R13" s="3">
        <f>SUM(G23:G24)</f>
        <v>382</v>
      </c>
      <c r="S13" s="3">
        <f>SUM(H23:H24)</f>
        <v>426</v>
      </c>
      <c r="T13" s="3">
        <f>SUM(N13:S13)</f>
        <v>2269</v>
      </c>
      <c r="U13" s="4">
        <f>SUM(N13:S13)</f>
        <v>2269</v>
      </c>
      <c r="V13" s="5">
        <f>U13/12</f>
        <v>189.08333333333334</v>
      </c>
    </row>
    <row r="14" spans="1:22" x14ac:dyDescent="0.25">
      <c r="A14" s="3" t="s">
        <v>27</v>
      </c>
      <c r="B14" s="3"/>
      <c r="C14" s="3">
        <v>152</v>
      </c>
      <c r="D14" s="3">
        <v>175</v>
      </c>
      <c r="E14" s="3">
        <v>198</v>
      </c>
      <c r="F14" s="3">
        <v>232</v>
      </c>
      <c r="G14" s="3">
        <v>207</v>
      </c>
      <c r="H14" s="3">
        <v>182</v>
      </c>
      <c r="I14" s="4">
        <f t="shared" si="0"/>
        <v>1146</v>
      </c>
      <c r="J14" s="5">
        <f>SUM(C14:H14)</f>
        <v>1146</v>
      </c>
      <c r="K14" s="7">
        <f t="shared" si="1"/>
        <v>191</v>
      </c>
      <c r="M14" s="8" t="s">
        <v>48</v>
      </c>
      <c r="N14" s="3">
        <f>SUM(C25:C26)</f>
        <v>307</v>
      </c>
      <c r="O14" s="3">
        <f>SUM(D25:D26)</f>
        <v>336</v>
      </c>
      <c r="P14" s="3">
        <f>SUM(E25:E26)</f>
        <v>359</v>
      </c>
      <c r="Q14" s="3">
        <f>SUM(F25:F26)</f>
        <v>310</v>
      </c>
      <c r="R14" s="3">
        <f>SUM(G25:G26)</f>
        <v>382</v>
      </c>
      <c r="S14" s="3">
        <f>SUM(H25:H26)</f>
        <v>371</v>
      </c>
      <c r="T14" s="3">
        <f>SUM(N14:S14)</f>
        <v>2065</v>
      </c>
      <c r="U14" s="4">
        <f>SUM(N14:S14)+48</f>
        <v>2113</v>
      </c>
      <c r="V14" s="5">
        <f>U14/12</f>
        <v>176.08333333333334</v>
      </c>
    </row>
    <row r="15" spans="1:22" x14ac:dyDescent="0.25">
      <c r="A15" s="3" t="s">
        <v>31</v>
      </c>
      <c r="B15" s="3"/>
      <c r="C15" s="3">
        <v>158</v>
      </c>
      <c r="D15" s="3">
        <v>188</v>
      </c>
      <c r="E15" s="3">
        <v>207</v>
      </c>
      <c r="F15" s="3">
        <v>278</v>
      </c>
      <c r="G15" s="3">
        <v>204</v>
      </c>
      <c r="H15" s="3">
        <v>227</v>
      </c>
      <c r="I15" s="4">
        <f t="shared" si="0"/>
        <v>1262</v>
      </c>
      <c r="J15" s="5">
        <f>SUM(C15:H15)</f>
        <v>1262</v>
      </c>
      <c r="K15" s="7">
        <f t="shared" si="1"/>
        <v>210.33333333333334</v>
      </c>
    </row>
    <row r="16" spans="1:22" x14ac:dyDescent="0.25">
      <c r="A16" s="3" t="s">
        <v>32</v>
      </c>
      <c r="B16" s="3"/>
      <c r="C16" s="3">
        <v>275</v>
      </c>
      <c r="D16" s="3">
        <v>165</v>
      </c>
      <c r="E16" s="3">
        <v>265</v>
      </c>
      <c r="F16" s="3">
        <v>235</v>
      </c>
      <c r="G16" s="3">
        <v>182</v>
      </c>
      <c r="H16" s="3">
        <v>192</v>
      </c>
      <c r="I16" s="4">
        <f t="shared" si="0"/>
        <v>1314</v>
      </c>
      <c r="J16" s="5">
        <f>SUM(C16:H16)</f>
        <v>1314</v>
      </c>
      <c r="K16" s="7">
        <f t="shared" si="1"/>
        <v>219</v>
      </c>
    </row>
    <row r="17" spans="1:11" x14ac:dyDescent="0.25">
      <c r="A17" s="3" t="s">
        <v>33</v>
      </c>
      <c r="B17" s="3"/>
      <c r="C17" s="3">
        <v>182</v>
      </c>
      <c r="D17" s="3">
        <v>210</v>
      </c>
      <c r="E17" s="3">
        <v>185</v>
      </c>
      <c r="F17" s="3">
        <v>150</v>
      </c>
      <c r="G17" s="3">
        <v>159</v>
      </c>
      <c r="H17" s="3">
        <v>160</v>
      </c>
      <c r="I17" s="4">
        <f t="shared" si="0"/>
        <v>1046</v>
      </c>
      <c r="J17" s="5">
        <f>SUM(C17:H17)</f>
        <v>1046</v>
      </c>
      <c r="K17" s="7">
        <f t="shared" si="1"/>
        <v>174.33333333333334</v>
      </c>
    </row>
    <row r="18" spans="1:11" x14ac:dyDescent="0.25">
      <c r="A18" s="3" t="s">
        <v>34</v>
      </c>
      <c r="B18" s="3"/>
      <c r="C18" s="3">
        <v>176</v>
      </c>
      <c r="D18" s="3">
        <v>168</v>
      </c>
      <c r="E18" s="3">
        <v>158</v>
      </c>
      <c r="F18" s="3">
        <v>170</v>
      </c>
      <c r="G18" s="3">
        <v>171</v>
      </c>
      <c r="H18" s="3">
        <v>231</v>
      </c>
      <c r="I18" s="4">
        <f t="shared" si="0"/>
        <v>1074</v>
      </c>
      <c r="J18" s="5">
        <f>SUM(C18:H18)</f>
        <v>1074</v>
      </c>
      <c r="K18" s="7">
        <f t="shared" si="1"/>
        <v>179</v>
      </c>
    </row>
    <row r="19" spans="1:11" x14ac:dyDescent="0.25">
      <c r="A19" s="3" t="s">
        <v>39</v>
      </c>
      <c r="B19" s="3"/>
      <c r="C19" s="3">
        <v>181</v>
      </c>
      <c r="D19" s="3">
        <v>191</v>
      </c>
      <c r="E19" s="3">
        <v>190</v>
      </c>
      <c r="F19" s="3">
        <v>195</v>
      </c>
      <c r="G19" s="3">
        <v>132</v>
      </c>
      <c r="H19" s="3">
        <v>157</v>
      </c>
      <c r="I19" s="4">
        <f t="shared" si="0"/>
        <v>1046</v>
      </c>
      <c r="J19" s="5">
        <f>SUM(C19:H19)</f>
        <v>1046</v>
      </c>
      <c r="K19" s="7">
        <f t="shared" si="1"/>
        <v>174.33333333333334</v>
      </c>
    </row>
    <row r="20" spans="1:11" x14ac:dyDescent="0.25">
      <c r="A20" s="3" t="s">
        <v>35</v>
      </c>
      <c r="B20" s="3"/>
      <c r="C20" s="3">
        <v>187</v>
      </c>
      <c r="D20" s="3">
        <v>193</v>
      </c>
      <c r="E20" s="3">
        <v>198</v>
      </c>
      <c r="F20" s="3">
        <v>188</v>
      </c>
      <c r="G20" s="3">
        <v>183</v>
      </c>
      <c r="H20" s="3">
        <v>171</v>
      </c>
      <c r="I20" s="4">
        <f t="shared" si="0"/>
        <v>1120</v>
      </c>
      <c r="J20" s="5">
        <f>SUM(C20:H20)</f>
        <v>1120</v>
      </c>
      <c r="K20" s="7">
        <f t="shared" si="1"/>
        <v>186.66666666666666</v>
      </c>
    </row>
    <row r="21" spans="1:11" x14ac:dyDescent="0.25">
      <c r="A21" s="8" t="s">
        <v>40</v>
      </c>
      <c r="B21" s="3"/>
      <c r="C21" s="3">
        <v>180</v>
      </c>
      <c r="D21" s="3">
        <v>237</v>
      </c>
      <c r="E21" s="3">
        <v>196</v>
      </c>
      <c r="F21" s="3">
        <v>194</v>
      </c>
      <c r="G21" s="3">
        <v>223</v>
      </c>
      <c r="H21" s="3">
        <v>210</v>
      </c>
      <c r="I21" s="4">
        <f t="shared" si="0"/>
        <v>1240</v>
      </c>
      <c r="J21" s="5">
        <f>SUM(C21:H21)</f>
        <v>1240</v>
      </c>
      <c r="K21" s="3">
        <f t="shared" si="1"/>
        <v>206.66666666666666</v>
      </c>
    </row>
    <row r="22" spans="1:11" x14ac:dyDescent="0.25">
      <c r="A22" s="8" t="s">
        <v>41</v>
      </c>
      <c r="B22" s="3"/>
      <c r="C22" s="3">
        <v>182</v>
      </c>
      <c r="D22" s="3">
        <v>237</v>
      </c>
      <c r="E22" s="3">
        <v>257</v>
      </c>
      <c r="F22" s="3">
        <v>202</v>
      </c>
      <c r="G22" s="3">
        <v>220</v>
      </c>
      <c r="H22" s="3">
        <v>212</v>
      </c>
      <c r="I22" s="4">
        <f t="shared" si="0"/>
        <v>1310</v>
      </c>
      <c r="J22" s="5">
        <f>SUM(C22:H22)</f>
        <v>1310</v>
      </c>
      <c r="K22" s="3">
        <f t="shared" si="1"/>
        <v>218.33333333333334</v>
      </c>
    </row>
    <row r="23" spans="1:11" x14ac:dyDescent="0.25">
      <c r="A23" s="8" t="s">
        <v>42</v>
      </c>
      <c r="B23" s="3"/>
      <c r="C23" s="3">
        <v>171</v>
      </c>
      <c r="D23" s="3">
        <v>211</v>
      </c>
      <c r="E23" s="3">
        <v>168</v>
      </c>
      <c r="F23" s="3">
        <v>194</v>
      </c>
      <c r="G23" s="3">
        <v>227</v>
      </c>
      <c r="H23" s="3">
        <v>205</v>
      </c>
      <c r="I23" s="4">
        <f t="shared" si="0"/>
        <v>1176</v>
      </c>
      <c r="J23" s="5">
        <f>SUM(C23:H23)</f>
        <v>1176</v>
      </c>
      <c r="K23" s="3">
        <f t="shared" si="1"/>
        <v>196</v>
      </c>
    </row>
    <row r="24" spans="1:11" x14ac:dyDescent="0.25">
      <c r="A24" s="8" t="s">
        <v>43</v>
      </c>
      <c r="B24" s="3"/>
      <c r="C24" s="3">
        <v>149</v>
      </c>
      <c r="D24" s="3">
        <v>175</v>
      </c>
      <c r="E24" s="3">
        <v>220</v>
      </c>
      <c r="F24" s="3">
        <v>173</v>
      </c>
      <c r="G24" s="3">
        <v>155</v>
      </c>
      <c r="H24" s="3">
        <v>221</v>
      </c>
      <c r="I24" s="4">
        <f t="shared" si="0"/>
        <v>1093</v>
      </c>
      <c r="J24" s="5">
        <f>SUM(C24:H24)</f>
        <v>1093</v>
      </c>
      <c r="K24" s="3">
        <f t="shared" si="1"/>
        <v>182.16666666666666</v>
      </c>
    </row>
    <row r="25" spans="1:11" x14ac:dyDescent="0.25">
      <c r="A25" s="8" t="s">
        <v>44</v>
      </c>
      <c r="B25" s="3"/>
      <c r="C25" s="3">
        <v>123</v>
      </c>
      <c r="D25" s="3">
        <v>188</v>
      </c>
      <c r="E25" s="3">
        <v>149</v>
      </c>
      <c r="F25" s="3">
        <v>109</v>
      </c>
      <c r="G25" s="3">
        <v>147</v>
      </c>
      <c r="H25" s="3">
        <v>193</v>
      </c>
      <c r="I25" s="4">
        <f t="shared" si="0"/>
        <v>909</v>
      </c>
      <c r="J25" s="5">
        <f>SUM(C25:H25)</f>
        <v>909</v>
      </c>
      <c r="K25" s="3">
        <f t="shared" si="1"/>
        <v>151.5</v>
      </c>
    </row>
    <row r="26" spans="1:11" x14ac:dyDescent="0.25">
      <c r="A26" s="8" t="s">
        <v>45</v>
      </c>
      <c r="B26" s="3"/>
      <c r="C26" s="3">
        <v>184</v>
      </c>
      <c r="D26" s="3">
        <v>148</v>
      </c>
      <c r="E26" s="3">
        <v>210</v>
      </c>
      <c r="F26" s="3">
        <v>201</v>
      </c>
      <c r="G26" s="3">
        <v>235</v>
      </c>
      <c r="H26" s="3">
        <v>178</v>
      </c>
      <c r="I26" s="4">
        <f t="shared" si="0"/>
        <v>1156</v>
      </c>
      <c r="J26" s="5">
        <f>SUM(C26:H26)</f>
        <v>1156</v>
      </c>
      <c r="K26" s="3">
        <f t="shared" si="1"/>
        <v>192.66666666666666</v>
      </c>
    </row>
  </sheetData>
  <mergeCells count="2">
    <mergeCell ref="A1:K1"/>
    <mergeCell ref="M1:V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9"/>
  <sheetViews>
    <sheetView tabSelected="1" view="pageBreakPreview" zoomScale="60" zoomScaleNormal="100" workbookViewId="0">
      <selection activeCell="R26" sqref="R26"/>
    </sheetView>
  </sheetViews>
  <sheetFormatPr defaultRowHeight="15" x14ac:dyDescent="0.25"/>
  <cols>
    <col min="1" max="1" width="3.7109375" customWidth="1"/>
    <col min="2" max="2" width="29.85546875" customWidth="1"/>
    <col min="3" max="3" width="21" customWidth="1"/>
    <col min="4" max="4" width="6.7109375" customWidth="1"/>
    <col min="12" max="12" width="11.7109375" customWidth="1"/>
    <col min="13" max="13" width="9.5703125" bestFit="1" customWidth="1"/>
    <col min="15" max="15" width="3.42578125" customWidth="1"/>
    <col min="16" max="16" width="29.28515625" customWidth="1"/>
    <col min="17" max="17" width="20" customWidth="1"/>
    <col min="18" max="18" width="7.140625" customWidth="1"/>
    <col min="26" max="26" width="11.5703125" customWidth="1"/>
    <col min="27" max="27" width="9.5703125" bestFit="1" customWidth="1"/>
    <col min="30" max="30" width="19.42578125" customWidth="1"/>
  </cols>
  <sheetData>
    <row r="1" spans="1:31" x14ac:dyDescent="0.25">
      <c r="B1" s="12" t="s">
        <v>55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31" x14ac:dyDescent="0.2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4" spans="1:31" x14ac:dyDescent="0.25">
      <c r="A4" s="11" t="s">
        <v>14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O4" s="11" t="s">
        <v>15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31" x14ac:dyDescent="0.25">
      <c r="A5" s="3"/>
      <c r="B5" s="9" t="s">
        <v>0</v>
      </c>
      <c r="C5" s="9" t="s">
        <v>49</v>
      </c>
      <c r="D5" s="9" t="s">
        <v>19</v>
      </c>
      <c r="E5" s="9" t="s">
        <v>1</v>
      </c>
      <c r="F5" s="9" t="s">
        <v>2</v>
      </c>
      <c r="G5" s="9" t="s">
        <v>3</v>
      </c>
      <c r="H5" s="9" t="s">
        <v>4</v>
      </c>
      <c r="I5" s="9" t="s">
        <v>5</v>
      </c>
      <c r="J5" s="9" t="s">
        <v>6</v>
      </c>
      <c r="K5" s="9" t="s">
        <v>21</v>
      </c>
      <c r="L5" s="9" t="s">
        <v>56</v>
      </c>
      <c r="M5" s="9" t="s">
        <v>7</v>
      </c>
      <c r="O5" s="18"/>
      <c r="P5" s="15" t="s">
        <v>0</v>
      </c>
      <c r="Q5" s="15" t="s">
        <v>49</v>
      </c>
      <c r="R5" s="15" t="s">
        <v>19</v>
      </c>
      <c r="S5" s="16" t="s">
        <v>1</v>
      </c>
      <c r="T5" s="16" t="s">
        <v>2</v>
      </c>
      <c r="U5" s="16" t="s">
        <v>3</v>
      </c>
      <c r="V5" s="16" t="s">
        <v>4</v>
      </c>
      <c r="W5" s="16" t="s">
        <v>5</v>
      </c>
      <c r="X5" s="16" t="s">
        <v>6</v>
      </c>
      <c r="Y5" s="16" t="s">
        <v>21</v>
      </c>
      <c r="Z5" s="16" t="s">
        <v>56</v>
      </c>
      <c r="AA5" s="16" t="s">
        <v>7</v>
      </c>
      <c r="AB5" s="13" t="s">
        <v>57</v>
      </c>
      <c r="AD5" s="14" t="s">
        <v>58</v>
      </c>
      <c r="AE5" s="14"/>
    </row>
    <row r="6" spans="1:31" x14ac:dyDescent="0.25">
      <c r="A6" s="3">
        <v>1</v>
      </c>
      <c r="B6" s="3" t="s">
        <v>32</v>
      </c>
      <c r="C6" s="3" t="s">
        <v>52</v>
      </c>
      <c r="D6" s="3"/>
      <c r="E6" s="3">
        <v>275</v>
      </c>
      <c r="F6" s="3">
        <v>165</v>
      </c>
      <c r="G6" s="3">
        <v>265</v>
      </c>
      <c r="H6" s="3">
        <v>235</v>
      </c>
      <c r="I6" s="3">
        <v>182</v>
      </c>
      <c r="J6" s="3">
        <v>192</v>
      </c>
      <c r="K6" s="4">
        <f>SUM(E6:J6)</f>
        <v>1314</v>
      </c>
      <c r="L6" s="5">
        <f>SUM(E6:J6)</f>
        <v>1314</v>
      </c>
      <c r="M6" s="7">
        <f>L6/6</f>
        <v>219</v>
      </c>
      <c r="O6" s="3">
        <v>1</v>
      </c>
      <c r="P6" s="3" t="s">
        <v>36</v>
      </c>
      <c r="Q6" s="3" t="s">
        <v>52</v>
      </c>
      <c r="R6" s="3"/>
      <c r="S6" s="3">
        <v>433</v>
      </c>
      <c r="T6" s="3">
        <v>353</v>
      </c>
      <c r="U6" s="3">
        <v>472</v>
      </c>
      <c r="V6" s="3">
        <v>513</v>
      </c>
      <c r="W6" s="3">
        <v>386</v>
      </c>
      <c r="X6" s="3">
        <v>419</v>
      </c>
      <c r="Y6" s="4">
        <f>SUM(S6:X6)</f>
        <v>2576</v>
      </c>
      <c r="Z6" s="5">
        <f>SUM(S6:X6)</f>
        <v>2576</v>
      </c>
      <c r="AA6" s="7">
        <f>Z6/12</f>
        <v>214.66666666666666</v>
      </c>
      <c r="AB6" s="17">
        <v>30</v>
      </c>
      <c r="AD6" s="3" t="s">
        <v>54</v>
      </c>
      <c r="AE6" s="17">
        <f>SUM(AB8+AB10+AB11)</f>
        <v>68</v>
      </c>
    </row>
    <row r="7" spans="1:31" x14ac:dyDescent="0.25">
      <c r="A7" s="3">
        <v>2</v>
      </c>
      <c r="B7" s="8" t="s">
        <v>41</v>
      </c>
      <c r="C7" s="8" t="s">
        <v>50</v>
      </c>
      <c r="D7" s="3"/>
      <c r="E7" s="3">
        <v>182</v>
      </c>
      <c r="F7" s="3">
        <v>237</v>
      </c>
      <c r="G7" s="3">
        <v>257</v>
      </c>
      <c r="H7" s="3">
        <v>202</v>
      </c>
      <c r="I7" s="3">
        <v>220</v>
      </c>
      <c r="J7" s="3">
        <v>212</v>
      </c>
      <c r="K7" s="4">
        <f>SUM(E7:J7)</f>
        <v>1310</v>
      </c>
      <c r="L7" s="5">
        <f>SUM(E7:J7)</f>
        <v>1310</v>
      </c>
      <c r="M7" s="10">
        <f>L7/6</f>
        <v>218.33333333333334</v>
      </c>
      <c r="O7" s="3">
        <v>2</v>
      </c>
      <c r="P7" s="8" t="s">
        <v>46</v>
      </c>
      <c r="Q7" s="8" t="s">
        <v>50</v>
      </c>
      <c r="R7" s="8"/>
      <c r="S7" s="3">
        <f>180+182</f>
        <v>362</v>
      </c>
      <c r="T7" s="3">
        <f>237+237</f>
        <v>474</v>
      </c>
      <c r="U7" s="3">
        <f>196+257</f>
        <v>453</v>
      </c>
      <c r="V7" s="3">
        <f>194+202</f>
        <v>396</v>
      </c>
      <c r="W7" s="3">
        <f>223+220</f>
        <v>443</v>
      </c>
      <c r="X7" s="3">
        <f>201+212</f>
        <v>413</v>
      </c>
      <c r="Y7" s="4">
        <f>SUM(S7:X7)</f>
        <v>2541</v>
      </c>
      <c r="Z7" s="5">
        <f>SUM(S7:X7)</f>
        <v>2541</v>
      </c>
      <c r="AA7" s="7">
        <f>Z7/12</f>
        <v>211.75</v>
      </c>
      <c r="AB7" s="17">
        <v>28</v>
      </c>
      <c r="AD7" s="3" t="s">
        <v>53</v>
      </c>
      <c r="AE7" s="17">
        <f>SUM(AB9+AB12+AB14)</f>
        <v>56</v>
      </c>
    </row>
    <row r="8" spans="1:31" x14ac:dyDescent="0.25">
      <c r="A8" s="3">
        <v>3</v>
      </c>
      <c r="B8" s="3" t="s">
        <v>11</v>
      </c>
      <c r="C8" s="3" t="s">
        <v>54</v>
      </c>
      <c r="D8" s="3"/>
      <c r="E8" s="3">
        <v>231</v>
      </c>
      <c r="F8" s="3">
        <v>279</v>
      </c>
      <c r="G8" s="3">
        <v>161</v>
      </c>
      <c r="H8" s="3">
        <v>185</v>
      </c>
      <c r="I8" s="3">
        <v>181</v>
      </c>
      <c r="J8" s="3">
        <v>255</v>
      </c>
      <c r="K8" s="4">
        <f>SUM(E8:J8)</f>
        <v>1292</v>
      </c>
      <c r="L8" s="5">
        <f>SUM(E8:J8)</f>
        <v>1292</v>
      </c>
      <c r="M8" s="7">
        <f>L8/6</f>
        <v>215.33333333333334</v>
      </c>
      <c r="O8" s="3">
        <v>3</v>
      </c>
      <c r="P8" s="3" t="s">
        <v>17</v>
      </c>
      <c r="Q8" s="3" t="s">
        <v>54</v>
      </c>
      <c r="R8" s="3"/>
      <c r="S8" s="3">
        <v>393</v>
      </c>
      <c r="T8" s="6">
        <v>534</v>
      </c>
      <c r="U8" s="3">
        <v>411</v>
      </c>
      <c r="V8" s="3">
        <v>376</v>
      </c>
      <c r="W8" s="3">
        <v>335</v>
      </c>
      <c r="X8" s="3">
        <v>470</v>
      </c>
      <c r="Y8" s="4">
        <f>SUM(S8:X8)</f>
        <v>2519</v>
      </c>
      <c r="Z8" s="5">
        <f>SUM(S8:X8)</f>
        <v>2519</v>
      </c>
      <c r="AA8" s="7">
        <f>Z8/12</f>
        <v>209.91666666666666</v>
      </c>
      <c r="AB8" s="17">
        <v>26</v>
      </c>
      <c r="AD8" s="3" t="s">
        <v>59</v>
      </c>
      <c r="AE8" s="17">
        <f>SUM(AB7+AB13+AB16)</f>
        <v>54</v>
      </c>
    </row>
    <row r="9" spans="1:31" x14ac:dyDescent="0.25">
      <c r="A9" s="3">
        <v>4</v>
      </c>
      <c r="B9" s="3" t="s">
        <v>31</v>
      </c>
      <c r="C9" s="3" t="s">
        <v>52</v>
      </c>
      <c r="D9" s="3"/>
      <c r="E9" s="3">
        <v>158</v>
      </c>
      <c r="F9" s="3">
        <v>188</v>
      </c>
      <c r="G9" s="3">
        <v>207</v>
      </c>
      <c r="H9" s="3">
        <v>278</v>
      </c>
      <c r="I9" s="3">
        <v>204</v>
      </c>
      <c r="J9" s="3">
        <v>227</v>
      </c>
      <c r="K9" s="4">
        <f>SUM(E9:J9)</f>
        <v>1262</v>
      </c>
      <c r="L9" s="5">
        <f>SUM(E9:J9)</f>
        <v>1262</v>
      </c>
      <c r="M9" s="7">
        <f>L9/6</f>
        <v>210.33333333333334</v>
      </c>
      <c r="O9" s="3">
        <v>4</v>
      </c>
      <c r="P9" s="3" t="s">
        <v>29</v>
      </c>
      <c r="Q9" s="3" t="s">
        <v>53</v>
      </c>
      <c r="R9" s="3"/>
      <c r="S9" s="3">
        <v>376</v>
      </c>
      <c r="T9" s="3">
        <v>386</v>
      </c>
      <c r="U9" s="3">
        <v>384</v>
      </c>
      <c r="V9" s="3">
        <v>385</v>
      </c>
      <c r="W9" s="3">
        <v>419</v>
      </c>
      <c r="X9" s="3">
        <v>370</v>
      </c>
      <c r="Y9" s="4">
        <f>SUM(S9:X9)</f>
        <v>2320</v>
      </c>
      <c r="Z9" s="5">
        <f>Y9</f>
        <v>2320</v>
      </c>
      <c r="AA9" s="7">
        <f>Z9/12</f>
        <v>193.33333333333334</v>
      </c>
      <c r="AB9" s="17">
        <v>24</v>
      </c>
      <c r="AD9" s="3" t="s">
        <v>52</v>
      </c>
      <c r="AE9" s="17">
        <f>SUM(AB6+AB15+AB17)</f>
        <v>50</v>
      </c>
    </row>
    <row r="10" spans="1:31" x14ac:dyDescent="0.25">
      <c r="A10" s="3">
        <v>5</v>
      </c>
      <c r="B10" s="3" t="s">
        <v>13</v>
      </c>
      <c r="C10" s="3" t="s">
        <v>54</v>
      </c>
      <c r="D10" s="3"/>
      <c r="E10" s="3">
        <v>235</v>
      </c>
      <c r="F10" s="3">
        <v>182</v>
      </c>
      <c r="G10" s="3">
        <v>203</v>
      </c>
      <c r="H10" s="3">
        <v>202</v>
      </c>
      <c r="I10" s="3">
        <v>215</v>
      </c>
      <c r="J10" s="3">
        <v>224</v>
      </c>
      <c r="K10" s="4">
        <f>SUM(E10:J10)</f>
        <v>1261</v>
      </c>
      <c r="L10" s="5">
        <f>SUM(E10:J10)</f>
        <v>1261</v>
      </c>
      <c r="M10" s="7">
        <f>L10/6</f>
        <v>210.16666666666666</v>
      </c>
      <c r="O10" s="3">
        <v>5</v>
      </c>
      <c r="P10" s="3" t="s">
        <v>16</v>
      </c>
      <c r="Q10" s="3" t="s">
        <v>54</v>
      </c>
      <c r="R10" s="3">
        <v>8</v>
      </c>
      <c r="S10" s="3">
        <v>369</v>
      </c>
      <c r="T10" s="3">
        <v>358</v>
      </c>
      <c r="U10" s="3">
        <v>373</v>
      </c>
      <c r="V10" s="3">
        <v>414</v>
      </c>
      <c r="W10" s="3">
        <v>419</v>
      </c>
      <c r="X10" s="3">
        <v>337</v>
      </c>
      <c r="Y10" s="4">
        <f>SUM(S10:X10)</f>
        <v>2270</v>
      </c>
      <c r="Z10" s="5">
        <f>Y10+48</f>
        <v>2318</v>
      </c>
      <c r="AA10" s="7">
        <f>Y10/12</f>
        <v>189.16666666666666</v>
      </c>
      <c r="AB10" s="17">
        <v>22</v>
      </c>
    </row>
    <row r="11" spans="1:31" x14ac:dyDescent="0.25">
      <c r="A11" s="3">
        <v>6</v>
      </c>
      <c r="B11" s="3" t="s">
        <v>25</v>
      </c>
      <c r="C11" s="3" t="s">
        <v>53</v>
      </c>
      <c r="D11" s="3"/>
      <c r="E11" s="3">
        <v>209</v>
      </c>
      <c r="F11" s="3">
        <v>218</v>
      </c>
      <c r="G11" s="3">
        <v>235</v>
      </c>
      <c r="H11" s="3">
        <v>211</v>
      </c>
      <c r="I11" s="3">
        <v>214</v>
      </c>
      <c r="J11" s="3">
        <v>178</v>
      </c>
      <c r="K11" s="4">
        <f>SUM(E11:J11)</f>
        <v>1265</v>
      </c>
      <c r="L11" s="5">
        <f>SUM(E11:J11)</f>
        <v>1265</v>
      </c>
      <c r="M11" s="7">
        <f>L11/6</f>
        <v>210.83333333333334</v>
      </c>
      <c r="O11" s="3">
        <v>6</v>
      </c>
      <c r="P11" s="3" t="s">
        <v>18</v>
      </c>
      <c r="Q11" s="3" t="s">
        <v>54</v>
      </c>
      <c r="R11" s="3"/>
      <c r="S11" s="3">
        <v>413</v>
      </c>
      <c r="T11" s="3">
        <v>353</v>
      </c>
      <c r="U11" s="3">
        <v>376</v>
      </c>
      <c r="V11" s="3">
        <v>391</v>
      </c>
      <c r="W11" s="3">
        <v>384</v>
      </c>
      <c r="X11" s="3">
        <v>376</v>
      </c>
      <c r="Y11" s="4">
        <f>SUM(S11:X11)</f>
        <v>2293</v>
      </c>
      <c r="Z11" s="5">
        <f>Y11</f>
        <v>2293</v>
      </c>
      <c r="AA11" s="7">
        <f>Z11/12</f>
        <v>191.08333333333334</v>
      </c>
      <c r="AB11" s="17">
        <v>20</v>
      </c>
    </row>
    <row r="12" spans="1:31" x14ac:dyDescent="0.25">
      <c r="A12" s="3">
        <v>7</v>
      </c>
      <c r="B12" s="3" t="s">
        <v>9</v>
      </c>
      <c r="C12" s="3" t="s">
        <v>54</v>
      </c>
      <c r="D12" s="3">
        <v>8</v>
      </c>
      <c r="E12" s="3">
        <v>211</v>
      </c>
      <c r="F12" s="3">
        <v>168</v>
      </c>
      <c r="G12" s="3">
        <v>205</v>
      </c>
      <c r="H12" s="3">
        <v>215</v>
      </c>
      <c r="I12" s="3">
        <v>235</v>
      </c>
      <c r="J12" s="3">
        <v>168</v>
      </c>
      <c r="K12" s="4">
        <f>SUM(E12:J12)</f>
        <v>1202</v>
      </c>
      <c r="L12" s="5">
        <f>SUM(E12:J12)+48</f>
        <v>1250</v>
      </c>
      <c r="M12" s="7">
        <f>K12/6</f>
        <v>200.33333333333334</v>
      </c>
      <c r="O12" s="3">
        <v>7</v>
      </c>
      <c r="P12" s="3" t="s">
        <v>30</v>
      </c>
      <c r="Q12" s="3" t="s">
        <v>53</v>
      </c>
      <c r="R12" s="3"/>
      <c r="S12" s="3">
        <v>346</v>
      </c>
      <c r="T12" s="3">
        <v>389</v>
      </c>
      <c r="U12" s="3">
        <v>379</v>
      </c>
      <c r="V12" s="3">
        <v>398</v>
      </c>
      <c r="W12" s="3">
        <v>421</v>
      </c>
      <c r="X12" s="3">
        <v>355</v>
      </c>
      <c r="Y12" s="4">
        <f>SUM(S12:X12)</f>
        <v>2288</v>
      </c>
      <c r="Z12" s="5">
        <f>SUM(S12:X12)</f>
        <v>2288</v>
      </c>
      <c r="AA12" s="7">
        <f>Z12/12</f>
        <v>190.66666666666666</v>
      </c>
      <c r="AB12" s="17">
        <v>18</v>
      </c>
    </row>
    <row r="13" spans="1:31" x14ac:dyDescent="0.25">
      <c r="A13" s="3">
        <v>8</v>
      </c>
      <c r="B13" s="8" t="s">
        <v>40</v>
      </c>
      <c r="C13" s="8" t="s">
        <v>50</v>
      </c>
      <c r="D13" s="3"/>
      <c r="E13" s="3">
        <v>180</v>
      </c>
      <c r="F13" s="3">
        <v>237</v>
      </c>
      <c r="G13" s="3">
        <v>196</v>
      </c>
      <c r="H13" s="3">
        <v>194</v>
      </c>
      <c r="I13" s="3">
        <v>223</v>
      </c>
      <c r="J13" s="3">
        <v>210</v>
      </c>
      <c r="K13" s="4">
        <f>SUM(E13:J13)</f>
        <v>1240</v>
      </c>
      <c r="L13" s="5">
        <f>SUM(E13:J13)</f>
        <v>1240</v>
      </c>
      <c r="M13" s="10">
        <f>L13/6</f>
        <v>206.66666666666666</v>
      </c>
      <c r="O13" s="3">
        <v>8</v>
      </c>
      <c r="P13" s="8" t="s">
        <v>47</v>
      </c>
      <c r="Q13" s="8" t="s">
        <v>50</v>
      </c>
      <c r="R13" s="8"/>
      <c r="S13" s="3">
        <f>171+149</f>
        <v>320</v>
      </c>
      <c r="T13" s="3">
        <f>211+175</f>
        <v>386</v>
      </c>
      <c r="U13" s="3">
        <f>168+220</f>
        <v>388</v>
      </c>
      <c r="V13" s="3">
        <f>173+194</f>
        <v>367</v>
      </c>
      <c r="W13" s="3">
        <f>227+155</f>
        <v>382</v>
      </c>
      <c r="X13" s="3">
        <f>205+221</f>
        <v>426</v>
      </c>
      <c r="Y13" s="4">
        <f>SUM(S13:X13)</f>
        <v>2269</v>
      </c>
      <c r="Z13" s="5">
        <f>SUM(S13:X13)</f>
        <v>2269</v>
      </c>
      <c r="AA13" s="7">
        <f>Z13/12</f>
        <v>189.08333333333334</v>
      </c>
      <c r="AB13" s="17">
        <v>16</v>
      </c>
    </row>
    <row r="14" spans="1:31" x14ac:dyDescent="0.25">
      <c r="A14" s="3">
        <v>9</v>
      </c>
      <c r="B14" s="3" t="s">
        <v>10</v>
      </c>
      <c r="C14" s="3" t="s">
        <v>54</v>
      </c>
      <c r="D14" s="3"/>
      <c r="E14" s="3">
        <v>162</v>
      </c>
      <c r="F14" s="3">
        <v>255</v>
      </c>
      <c r="G14" s="3">
        <v>250</v>
      </c>
      <c r="H14" s="3">
        <v>191</v>
      </c>
      <c r="I14" s="3">
        <v>154</v>
      </c>
      <c r="J14" s="3">
        <v>215</v>
      </c>
      <c r="K14" s="4">
        <f>SUM(E14:J14)</f>
        <v>1227</v>
      </c>
      <c r="L14" s="5">
        <f>SUM(E14:J14)</f>
        <v>1227</v>
      </c>
      <c r="M14" s="7">
        <f>L14/6</f>
        <v>204.5</v>
      </c>
      <c r="O14" s="3">
        <v>9</v>
      </c>
      <c r="P14" s="3" t="s">
        <v>28</v>
      </c>
      <c r="Q14" s="3" t="s">
        <v>53</v>
      </c>
      <c r="R14" s="3"/>
      <c r="S14" s="3">
        <v>351</v>
      </c>
      <c r="T14" s="3">
        <v>343</v>
      </c>
      <c r="U14" s="3">
        <v>392</v>
      </c>
      <c r="V14" s="3">
        <v>385</v>
      </c>
      <c r="W14" s="3">
        <v>328</v>
      </c>
      <c r="X14" s="3">
        <v>364</v>
      </c>
      <c r="Y14" s="4">
        <f>SUM(S14:X14)</f>
        <v>2163</v>
      </c>
      <c r="Z14" s="5">
        <f>SUM(S14:X14)</f>
        <v>2163</v>
      </c>
      <c r="AA14" s="7">
        <f>Z14/12</f>
        <v>180.25</v>
      </c>
      <c r="AB14" s="17">
        <v>14</v>
      </c>
    </row>
    <row r="15" spans="1:31" x14ac:dyDescent="0.25">
      <c r="A15" s="3">
        <v>10</v>
      </c>
      <c r="B15" s="8" t="s">
        <v>45</v>
      </c>
      <c r="C15" s="8" t="s">
        <v>50</v>
      </c>
      <c r="D15" s="3">
        <v>8</v>
      </c>
      <c r="E15" s="3">
        <v>184</v>
      </c>
      <c r="F15" s="3">
        <v>148</v>
      </c>
      <c r="G15" s="3">
        <v>210</v>
      </c>
      <c r="H15" s="3">
        <v>201</v>
      </c>
      <c r="I15" s="3">
        <v>235</v>
      </c>
      <c r="J15" s="3">
        <v>178</v>
      </c>
      <c r="K15" s="4">
        <f>SUM(E15:J15)</f>
        <v>1156</v>
      </c>
      <c r="L15" s="5">
        <f>SUM(E15:J15)+48</f>
        <v>1204</v>
      </c>
      <c r="M15" s="10">
        <f>K15/6</f>
        <v>192.66666666666666</v>
      </c>
      <c r="O15" s="3">
        <v>10</v>
      </c>
      <c r="P15" s="3" t="s">
        <v>38</v>
      </c>
      <c r="Q15" s="3" t="s">
        <v>52</v>
      </c>
      <c r="R15" s="3"/>
      <c r="S15" s="3">
        <v>368</v>
      </c>
      <c r="T15" s="3">
        <v>384</v>
      </c>
      <c r="U15" s="3">
        <v>378</v>
      </c>
      <c r="V15" s="3">
        <v>361</v>
      </c>
      <c r="W15" s="3">
        <v>315</v>
      </c>
      <c r="X15" s="3">
        <v>328</v>
      </c>
      <c r="Y15" s="4">
        <f>SUM(S15:X15)</f>
        <v>2134</v>
      </c>
      <c r="Z15" s="5">
        <f>SUM(S15:X15)</f>
        <v>2134</v>
      </c>
      <c r="AA15" s="7">
        <f>Z15/12</f>
        <v>177.83333333333334</v>
      </c>
      <c r="AB15" s="17">
        <v>12</v>
      </c>
    </row>
    <row r="16" spans="1:31" x14ac:dyDescent="0.25">
      <c r="A16" s="3">
        <v>11</v>
      </c>
      <c r="B16" s="8" t="s">
        <v>42</v>
      </c>
      <c r="C16" s="8" t="s">
        <v>50</v>
      </c>
      <c r="D16" s="3"/>
      <c r="E16" s="3">
        <v>171</v>
      </c>
      <c r="F16" s="3">
        <v>211</v>
      </c>
      <c r="G16" s="3">
        <v>168</v>
      </c>
      <c r="H16" s="3">
        <v>194</v>
      </c>
      <c r="I16" s="3">
        <v>227</v>
      </c>
      <c r="J16" s="3">
        <v>205</v>
      </c>
      <c r="K16" s="4">
        <f>SUM(E16:J16)</f>
        <v>1176</v>
      </c>
      <c r="L16" s="5">
        <f>SUM(E16:J16)</f>
        <v>1176</v>
      </c>
      <c r="M16" s="10">
        <f>L16/6</f>
        <v>196</v>
      </c>
      <c r="O16" s="3">
        <v>11</v>
      </c>
      <c r="P16" s="8" t="s">
        <v>48</v>
      </c>
      <c r="Q16" s="8" t="s">
        <v>50</v>
      </c>
      <c r="R16" s="8">
        <v>8</v>
      </c>
      <c r="S16" s="3">
        <f>123+184</f>
        <v>307</v>
      </c>
      <c r="T16" s="3">
        <f>148+188</f>
        <v>336</v>
      </c>
      <c r="U16" s="3">
        <f>149+210</f>
        <v>359</v>
      </c>
      <c r="V16" s="3">
        <f>109+201</f>
        <v>310</v>
      </c>
      <c r="W16" s="3">
        <f>147+235</f>
        <v>382</v>
      </c>
      <c r="X16" s="3">
        <f>193+178</f>
        <v>371</v>
      </c>
      <c r="Y16" s="4">
        <f>SUM(S16:X16)</f>
        <v>2065</v>
      </c>
      <c r="Z16" s="5">
        <f>SUM(S16:X16)+48</f>
        <v>2113</v>
      </c>
      <c r="AA16" s="7">
        <f>Z16/12</f>
        <v>176.08333333333334</v>
      </c>
      <c r="AB16" s="17">
        <v>10</v>
      </c>
    </row>
    <row r="17" spans="1:28" x14ac:dyDescent="0.25">
      <c r="A17" s="3">
        <v>12</v>
      </c>
      <c r="B17" s="3" t="s">
        <v>27</v>
      </c>
      <c r="C17" s="3" t="s">
        <v>53</v>
      </c>
      <c r="D17" s="3"/>
      <c r="E17" s="3">
        <v>152</v>
      </c>
      <c r="F17" s="3">
        <v>175</v>
      </c>
      <c r="G17" s="3">
        <v>198</v>
      </c>
      <c r="H17" s="3">
        <v>232</v>
      </c>
      <c r="I17" s="3">
        <v>207</v>
      </c>
      <c r="J17" s="3">
        <v>182</v>
      </c>
      <c r="K17" s="4">
        <f>SUM(E17:J17)</f>
        <v>1146</v>
      </c>
      <c r="L17" s="5">
        <f>SUM(E17:J17)</f>
        <v>1146</v>
      </c>
      <c r="M17" s="7">
        <f>L17/6</f>
        <v>191</v>
      </c>
      <c r="O17" s="3">
        <v>12</v>
      </c>
      <c r="P17" s="3" t="s">
        <v>37</v>
      </c>
      <c r="Q17" s="3" t="s">
        <v>52</v>
      </c>
      <c r="R17" s="3"/>
      <c r="S17" s="3">
        <v>358</v>
      </c>
      <c r="T17" s="3">
        <v>348</v>
      </c>
      <c r="U17" s="3">
        <v>343</v>
      </c>
      <c r="V17" s="3">
        <v>320</v>
      </c>
      <c r="W17" s="3">
        <v>330</v>
      </c>
      <c r="X17" s="3">
        <v>391</v>
      </c>
      <c r="Y17" s="4">
        <f>SUM(S17:X17)</f>
        <v>2090</v>
      </c>
      <c r="Z17" s="5">
        <f>SUM(S17:X17)</f>
        <v>2090</v>
      </c>
      <c r="AA17" s="7">
        <f>Z17/12</f>
        <v>174.16666666666666</v>
      </c>
      <c r="AB17" s="17">
        <v>8</v>
      </c>
    </row>
    <row r="18" spans="1:28" x14ac:dyDescent="0.25">
      <c r="A18" s="3">
        <v>13</v>
      </c>
      <c r="B18" s="3" t="s">
        <v>51</v>
      </c>
      <c r="C18" s="3" t="s">
        <v>53</v>
      </c>
      <c r="D18" s="3"/>
      <c r="E18" s="3">
        <v>194</v>
      </c>
      <c r="F18" s="3">
        <v>214</v>
      </c>
      <c r="G18" s="3">
        <v>181</v>
      </c>
      <c r="H18" s="3">
        <v>166</v>
      </c>
      <c r="I18" s="3">
        <v>214</v>
      </c>
      <c r="J18" s="3">
        <v>173</v>
      </c>
      <c r="K18" s="4">
        <f>SUM(E18:J18)</f>
        <v>1142</v>
      </c>
      <c r="L18" s="5">
        <f>SUM(E18:J18)</f>
        <v>1142</v>
      </c>
      <c r="M18" s="7">
        <f>L18/6</f>
        <v>190.33333333333334</v>
      </c>
    </row>
    <row r="19" spans="1:28" x14ac:dyDescent="0.25">
      <c r="A19" s="3">
        <v>14</v>
      </c>
      <c r="B19" s="3" t="s">
        <v>23</v>
      </c>
      <c r="C19" s="3" t="s">
        <v>53</v>
      </c>
      <c r="D19" s="3"/>
      <c r="E19" s="3">
        <v>169</v>
      </c>
      <c r="F19" s="3">
        <v>161</v>
      </c>
      <c r="G19" s="3">
        <v>225</v>
      </c>
      <c r="H19" s="3">
        <v>205</v>
      </c>
      <c r="I19" s="3">
        <v>174</v>
      </c>
      <c r="J19" s="3">
        <v>198</v>
      </c>
      <c r="K19" s="4">
        <f>SUM(E19:J19)</f>
        <v>1132</v>
      </c>
      <c r="L19" s="5">
        <f>SUM(E19:J19)</f>
        <v>1132</v>
      </c>
      <c r="M19" s="7">
        <f>L19/6</f>
        <v>188.66666666666666</v>
      </c>
    </row>
    <row r="20" spans="1:28" x14ac:dyDescent="0.25">
      <c r="A20" s="3">
        <v>15</v>
      </c>
      <c r="B20" s="3" t="s">
        <v>35</v>
      </c>
      <c r="C20" s="3" t="s">
        <v>52</v>
      </c>
      <c r="D20" s="3"/>
      <c r="E20" s="3">
        <v>187</v>
      </c>
      <c r="F20" s="3">
        <v>193</v>
      </c>
      <c r="G20" s="3">
        <v>198</v>
      </c>
      <c r="H20" s="3">
        <v>188</v>
      </c>
      <c r="I20" s="3">
        <v>183</v>
      </c>
      <c r="J20" s="3">
        <v>171</v>
      </c>
      <c r="K20" s="4">
        <f>SUM(E20:J20)</f>
        <v>1120</v>
      </c>
      <c r="L20" s="5">
        <f>SUM(E20:J20)</f>
        <v>1120</v>
      </c>
      <c r="M20" s="7">
        <f>L20/6</f>
        <v>186.66666666666666</v>
      </c>
    </row>
    <row r="21" spans="1:28" x14ac:dyDescent="0.25">
      <c r="A21" s="3">
        <v>16</v>
      </c>
      <c r="B21" s="8" t="s">
        <v>43</v>
      </c>
      <c r="C21" s="8" t="s">
        <v>50</v>
      </c>
      <c r="D21" s="3"/>
      <c r="E21" s="3">
        <v>149</v>
      </c>
      <c r="F21" s="3">
        <v>175</v>
      </c>
      <c r="G21" s="3">
        <v>220</v>
      </c>
      <c r="H21" s="3">
        <v>173</v>
      </c>
      <c r="I21" s="3">
        <v>155</v>
      </c>
      <c r="J21" s="3">
        <v>221</v>
      </c>
      <c r="K21" s="4">
        <f>SUM(E21:J21)</f>
        <v>1093</v>
      </c>
      <c r="L21" s="5">
        <f>SUM(E21:J21)</f>
        <v>1093</v>
      </c>
      <c r="M21" s="10">
        <f>L21/6</f>
        <v>182.16666666666666</v>
      </c>
    </row>
    <row r="22" spans="1:28" x14ac:dyDescent="0.25">
      <c r="A22" s="3">
        <v>17</v>
      </c>
      <c r="B22" s="3" t="s">
        <v>34</v>
      </c>
      <c r="C22" s="3" t="s">
        <v>52</v>
      </c>
      <c r="D22" s="3"/>
      <c r="E22" s="3">
        <v>176</v>
      </c>
      <c r="F22" s="3">
        <v>168</v>
      </c>
      <c r="G22" s="3">
        <v>158</v>
      </c>
      <c r="H22" s="3">
        <v>170</v>
      </c>
      <c r="I22" s="3">
        <v>171</v>
      </c>
      <c r="J22" s="3">
        <v>231</v>
      </c>
      <c r="K22" s="4">
        <f>SUM(E22:J22)</f>
        <v>1074</v>
      </c>
      <c r="L22" s="5">
        <f>SUM(E22:J22)</f>
        <v>1074</v>
      </c>
      <c r="M22" s="7">
        <f>L22/6</f>
        <v>179</v>
      </c>
    </row>
    <row r="23" spans="1:28" x14ac:dyDescent="0.25">
      <c r="A23" s="3">
        <v>18</v>
      </c>
      <c r="B23" s="3" t="s">
        <v>8</v>
      </c>
      <c r="C23" s="3" t="s">
        <v>54</v>
      </c>
      <c r="D23" s="3"/>
      <c r="E23" s="3">
        <v>158</v>
      </c>
      <c r="F23" s="3">
        <v>190</v>
      </c>
      <c r="G23" s="3">
        <v>168</v>
      </c>
      <c r="H23" s="3">
        <v>199</v>
      </c>
      <c r="I23" s="3">
        <v>184</v>
      </c>
      <c r="J23" s="3">
        <v>169</v>
      </c>
      <c r="K23" s="4">
        <f>SUM(E23:J23)</f>
        <v>1068</v>
      </c>
      <c r="L23" s="5">
        <f>SUM(E23:J23)</f>
        <v>1068</v>
      </c>
      <c r="M23" s="7">
        <f>L23/6</f>
        <v>178</v>
      </c>
    </row>
    <row r="24" spans="1:28" x14ac:dyDescent="0.25">
      <c r="A24" s="3">
        <v>19</v>
      </c>
      <c r="B24" s="3" t="s">
        <v>24</v>
      </c>
      <c r="C24" s="3" t="s">
        <v>53</v>
      </c>
      <c r="D24" s="3"/>
      <c r="E24" s="3">
        <v>167</v>
      </c>
      <c r="F24" s="3">
        <v>168</v>
      </c>
      <c r="G24" s="3">
        <v>149</v>
      </c>
      <c r="H24" s="3">
        <v>174</v>
      </c>
      <c r="I24" s="3">
        <v>205</v>
      </c>
      <c r="J24" s="3">
        <v>192</v>
      </c>
      <c r="K24" s="4">
        <f>SUM(E24:J24)</f>
        <v>1055</v>
      </c>
      <c r="L24" s="5">
        <f>SUM(E24:J24)</f>
        <v>1055</v>
      </c>
      <c r="M24" s="7">
        <f>L24/6</f>
        <v>175.83333333333334</v>
      </c>
    </row>
    <row r="25" spans="1:28" x14ac:dyDescent="0.25">
      <c r="A25" s="3">
        <v>20</v>
      </c>
      <c r="B25" s="3" t="s">
        <v>33</v>
      </c>
      <c r="C25" s="3" t="s">
        <v>52</v>
      </c>
      <c r="D25" s="3"/>
      <c r="E25" s="3">
        <v>182</v>
      </c>
      <c r="F25" s="3">
        <v>210</v>
      </c>
      <c r="G25" s="3">
        <v>185</v>
      </c>
      <c r="H25" s="3">
        <v>150</v>
      </c>
      <c r="I25" s="3">
        <v>159</v>
      </c>
      <c r="J25" s="3">
        <v>160</v>
      </c>
      <c r="K25" s="4">
        <f>SUM(E25:J25)</f>
        <v>1046</v>
      </c>
      <c r="L25" s="5">
        <f>SUM(E25:J25)</f>
        <v>1046</v>
      </c>
      <c r="M25" s="7">
        <f>L25/6</f>
        <v>174.33333333333334</v>
      </c>
    </row>
    <row r="26" spans="1:28" x14ac:dyDescent="0.25">
      <c r="A26" s="3">
        <v>21</v>
      </c>
      <c r="B26" s="3" t="s">
        <v>39</v>
      </c>
      <c r="C26" s="3" t="s">
        <v>52</v>
      </c>
      <c r="D26" s="3"/>
      <c r="E26" s="3">
        <v>181</v>
      </c>
      <c r="F26" s="3">
        <v>191</v>
      </c>
      <c r="G26" s="3">
        <v>190</v>
      </c>
      <c r="H26" s="3">
        <v>195</v>
      </c>
      <c r="I26" s="3">
        <v>132</v>
      </c>
      <c r="J26" s="3">
        <v>157</v>
      </c>
      <c r="K26" s="4">
        <f>SUM(E26:J26)</f>
        <v>1046</v>
      </c>
      <c r="L26" s="5">
        <f>SUM(E26:J26)</f>
        <v>1046</v>
      </c>
      <c r="M26" s="7">
        <f>L26/6</f>
        <v>174.33333333333334</v>
      </c>
    </row>
    <row r="27" spans="1:28" x14ac:dyDescent="0.25">
      <c r="A27" s="3">
        <v>22</v>
      </c>
      <c r="B27" s="3" t="s">
        <v>12</v>
      </c>
      <c r="C27" s="3" t="s">
        <v>54</v>
      </c>
      <c r="D27" s="3"/>
      <c r="E27" s="3">
        <v>178</v>
      </c>
      <c r="F27" s="3">
        <v>171</v>
      </c>
      <c r="G27" s="3">
        <v>173</v>
      </c>
      <c r="H27" s="3">
        <v>189</v>
      </c>
      <c r="I27" s="3">
        <v>169</v>
      </c>
      <c r="J27" s="3">
        <v>152</v>
      </c>
      <c r="K27" s="4">
        <f>SUM(E27:J27)</f>
        <v>1032</v>
      </c>
      <c r="L27" s="5">
        <f>SUM(E27:J27)</f>
        <v>1032</v>
      </c>
      <c r="M27" s="7">
        <f>L27/6</f>
        <v>172</v>
      </c>
    </row>
    <row r="28" spans="1:28" x14ac:dyDescent="0.25">
      <c r="A28" s="3">
        <v>23</v>
      </c>
      <c r="B28" s="3" t="s">
        <v>22</v>
      </c>
      <c r="C28" s="3" t="s">
        <v>53</v>
      </c>
      <c r="D28" s="3"/>
      <c r="E28" s="3">
        <v>182</v>
      </c>
      <c r="F28" s="3">
        <v>182</v>
      </c>
      <c r="G28" s="3">
        <v>167</v>
      </c>
      <c r="H28" s="3">
        <v>180</v>
      </c>
      <c r="I28" s="3">
        <v>154</v>
      </c>
      <c r="J28" s="3">
        <v>166</v>
      </c>
      <c r="K28" s="4">
        <f>SUM(E28:J28)</f>
        <v>1031</v>
      </c>
      <c r="L28" s="5">
        <f>SUM(E28:J28)</f>
        <v>1031</v>
      </c>
      <c r="M28" s="7">
        <f>L28/6</f>
        <v>171.83333333333334</v>
      </c>
    </row>
    <row r="29" spans="1:28" x14ac:dyDescent="0.25">
      <c r="A29" s="3">
        <v>24</v>
      </c>
      <c r="B29" s="8" t="s">
        <v>44</v>
      </c>
      <c r="C29" s="8" t="s">
        <v>50</v>
      </c>
      <c r="D29" s="3"/>
      <c r="E29" s="3">
        <v>123</v>
      </c>
      <c r="F29" s="3">
        <v>188</v>
      </c>
      <c r="G29" s="3">
        <v>149</v>
      </c>
      <c r="H29" s="3">
        <v>109</v>
      </c>
      <c r="I29" s="3">
        <v>147</v>
      </c>
      <c r="J29" s="3">
        <v>193</v>
      </c>
      <c r="K29" s="4">
        <f>SUM(E29:J29)</f>
        <v>909</v>
      </c>
      <c r="L29" s="5">
        <f>SUM(E29:J29)</f>
        <v>909</v>
      </c>
      <c r="M29" s="10">
        <f>L29/6</f>
        <v>151.5</v>
      </c>
    </row>
  </sheetData>
  <sortState ref="P6:AA17">
    <sortCondition descending="1" ref="Z6:Z17"/>
  </sortState>
  <mergeCells count="4">
    <mergeCell ref="AD5:AE5"/>
    <mergeCell ref="A4:M4"/>
    <mergeCell ref="O4:AB4"/>
    <mergeCell ref="B1:AB2"/>
  </mergeCells>
  <pageMargins left="0.7" right="0.7" top="0.75" bottom="0.75" header="0.3" footer="0.3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UNSORTED</vt:lpstr>
      <vt:lpstr>SORT</vt:lpstr>
      <vt:lpstr>SORT!Print_Area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2016-12-17T17:21:09Z</dcterms:modified>
</cp:coreProperties>
</file>